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\Desktop\Работа\За сайта\Статии\Ремонт_на_апартамент_2025\"/>
    </mc:Choice>
  </mc:AlternateContent>
  <xr:revisionPtr revIDLastSave="0" documentId="8_{7C2C4C94-8163-40C3-85F6-ED86685956D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Data" sheetId="1" state="hidden" r:id="rId1"/>
    <sheet name="Калкулатор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2" l="1"/>
  <c r="B26" i="2"/>
  <c r="B25" i="2"/>
  <c r="B24" i="2"/>
  <c r="B23" i="2"/>
  <c r="B22" i="2"/>
  <c r="B21" i="2"/>
  <c r="B20" i="2"/>
  <c r="B19" i="2"/>
  <c r="B18" i="2"/>
  <c r="B17" i="2"/>
  <c r="B16" i="2"/>
  <c r="C9" i="2"/>
  <c r="B9" i="2"/>
  <c r="B8" i="2"/>
  <c r="C10" i="2" l="1"/>
  <c r="D25" i="2" s="1"/>
  <c r="B10" i="2"/>
  <c r="C22" i="2" s="1"/>
  <c r="D17" i="2" l="1"/>
  <c r="D22" i="2"/>
  <c r="D23" i="2"/>
  <c r="D19" i="2"/>
  <c r="D24" i="2"/>
  <c r="D26" i="2"/>
  <c r="D16" i="2"/>
  <c r="D21" i="2"/>
  <c r="D18" i="2"/>
  <c r="C24" i="2"/>
  <c r="C21" i="2"/>
  <c r="D20" i="2"/>
  <c r="C20" i="2"/>
  <c r="C27" i="2"/>
  <c r="D27" i="2" s="1"/>
  <c r="C25" i="2"/>
  <c r="C18" i="2"/>
  <c r="C19" i="2"/>
  <c r="C26" i="2"/>
  <c r="C23" i="2"/>
  <c r="C17" i="2"/>
  <c r="C16" i="2"/>
  <c r="D28" i="2" l="1"/>
  <c r="C28" i="2"/>
</calcChain>
</file>

<file path=xl/sharedStrings.xml><?xml version="1.0" encoding="utf-8"?>
<sst xmlns="http://schemas.openxmlformats.org/spreadsheetml/2006/main" count="47" uniqueCount="46">
  <si>
    <t>Вид ремонт</t>
  </si>
  <si>
    <t>Мин (лв/м2)</t>
  </si>
  <si>
    <t>Макс (лв/м2)</t>
  </si>
  <si>
    <t>Демонтаж (%)</t>
  </si>
  <si>
    <t>Ел. инсталация (%)</t>
  </si>
  <si>
    <t>ВиК (%)</t>
  </si>
  <si>
    <t>Замазки/Шпакловка (%)</t>
  </si>
  <si>
    <t>Настилки (%)</t>
  </si>
  <si>
    <t>Бани/Кухни (облицовка) (%)</t>
  </si>
  <si>
    <t>Боя/Финиш (%)</t>
  </si>
  <si>
    <t>Дограма/Врати (%)</t>
  </si>
  <si>
    <t>Мебели/Обзавеждане (%)</t>
  </si>
  <si>
    <t>Непредвидени (%)</t>
  </si>
  <si>
    <t>Управление на проекта (%)</t>
  </si>
  <si>
    <t>Козметичен ремонт</t>
  </si>
  <si>
    <t>Среден ремонт</t>
  </si>
  <si>
    <t>Основен ремонт</t>
  </si>
  <si>
    <t>Луксозен ремонт</t>
  </si>
  <si>
    <t>Въведи площ (м²):</t>
  </si>
  <si>
    <t>Избери вид ремонт:</t>
  </si>
  <si>
    <t>Резюме за бюджета</t>
  </si>
  <si>
    <t>Параметър</t>
  </si>
  <si>
    <t>Минимална (лв)</t>
  </si>
  <si>
    <t>Максимална (лв)</t>
  </si>
  <si>
    <t>Обща площ (м²)</t>
  </si>
  <si>
    <t>Детайлна разбивка по пера (изчислена върху общата сума)</t>
  </si>
  <si>
    <t>Перо</t>
  </si>
  <si>
    <t>Процент (%)</t>
  </si>
  <si>
    <t>Мин (лв)</t>
  </si>
  <si>
    <t>Макс (лв)</t>
  </si>
  <si>
    <t>Демонтаж</t>
  </si>
  <si>
    <t>Ел. инсталация</t>
  </si>
  <si>
    <t>ВиК</t>
  </si>
  <si>
    <t>Замазки/Шпакловка</t>
  </si>
  <si>
    <t>Настилки</t>
  </si>
  <si>
    <t>Бани/Кухни (облицовка)</t>
  </si>
  <si>
    <t>Боя/Финиш</t>
  </si>
  <si>
    <t>Дограма/Врати</t>
  </si>
  <si>
    <t>Мебели/Обзавеждане</t>
  </si>
  <si>
    <t>Непредвидени</t>
  </si>
  <si>
    <t>Управление на проекта</t>
  </si>
  <si>
    <t>Общо (проверка)</t>
  </si>
  <si>
    <t>Цена (лв/м²)</t>
  </si>
  <si>
    <t>Ориентировъчна стойност на ремонта</t>
  </si>
  <si>
    <t>Отопление (радиатори)</t>
  </si>
  <si>
    <t>Отопление (радиатори)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</si>
</sst>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лв.-402]_-;\-* #,##0.00\ [$лв.-402]_-;_-* &quot;-&quot;??\ [$лв.-402]_-;_-@_-"/>
    <numFmt numFmtId="166" formatCode="#\ \к\в.\м.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0" xfId="0" applyFont="1" applyFill="1" applyBorder="1"/>
    <xf numFmtId="0" fontId="0" fillId="2" borderId="0" xfId="0" applyFill="1" applyBorder="1"/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5" borderId="1" xfId="0" applyFon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2" fillId="5" borderId="1" xfId="0" applyNumberFormat="1" applyFont="1" applyFill="1" applyBorder="1"/>
    <xf numFmtId="166" fontId="0" fillId="2" borderId="3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bg-BG"/>
              <a:t>Разпределение на разходите (Минимални)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Калкулатор!$C$15</c:f>
              <c:strCache>
                <c:ptCount val="1"/>
                <c:pt idx="0">
                  <c:v>Мин (лв)</c:v>
                </c:pt>
              </c:strCache>
            </c:strRef>
          </c:tx>
          <c:spPr>
            <a:ln>
              <a:prstDash val="solid"/>
            </a:ln>
          </c:spPr>
          <c:cat>
            <c:strRef>
              <c:f>Калкулатор!$A$16:$A$27</c:f>
              <c:strCache>
                <c:ptCount val="12"/>
                <c:pt idx="0">
                  <c:v>Демонтаж</c:v>
                </c:pt>
                <c:pt idx="1">
                  <c:v>Ел. инсталация</c:v>
                </c:pt>
                <c:pt idx="2">
                  <c:v>ВиК</c:v>
                </c:pt>
                <c:pt idx="3">
                  <c:v>Замазки/Шпакловка</c:v>
                </c:pt>
                <c:pt idx="4">
                  <c:v>Настилки</c:v>
                </c:pt>
                <c:pt idx="5">
                  <c:v>Бани/Кухни (облицовка)</c:v>
                </c:pt>
                <c:pt idx="6">
                  <c:v>Боя/Финиш</c:v>
                </c:pt>
                <c:pt idx="7">
                  <c:v>Дограма/Врати</c:v>
                </c:pt>
                <c:pt idx="8">
                  <c:v>Мебели/Обзавеждане</c:v>
                </c:pt>
                <c:pt idx="9">
                  <c:v>Непредвидени</c:v>
                </c:pt>
                <c:pt idx="10">
                  <c:v>Отопление (радиатори)</c:v>
                </c:pt>
                <c:pt idx="11">
                  <c:v>Управление на проекта</c:v>
                </c:pt>
              </c:strCache>
            </c:strRef>
          </c:cat>
          <c:val>
            <c:numRef>
              <c:f>Калкулатор!$C$16:$C$27</c:f>
              <c:numCache>
                <c:formatCode>_-* #,##0.00\ [$лв.-402]_-;\-* #,##0.00\ [$лв.-402]_-;_-* "-"??\ [$лв.-402]_-;_-@_-</c:formatCode>
                <c:ptCount val="12"/>
                <c:pt idx="0">
                  <c:v>900</c:v>
                </c:pt>
                <c:pt idx="1">
                  <c:v>900</c:v>
                </c:pt>
                <c:pt idx="2">
                  <c:v>540</c:v>
                </c:pt>
                <c:pt idx="3">
                  <c:v>1800</c:v>
                </c:pt>
                <c:pt idx="4">
                  <c:v>900</c:v>
                </c:pt>
                <c:pt idx="5">
                  <c:v>8100</c:v>
                </c:pt>
                <c:pt idx="6">
                  <c:v>900</c:v>
                </c:pt>
                <c:pt idx="7">
                  <c:v>1800</c:v>
                </c:pt>
                <c:pt idx="8">
                  <c:v>2160</c:v>
                </c:pt>
                <c:pt idx="9">
                  <c:v>1800</c:v>
                </c:pt>
                <c:pt idx="10">
                  <c:v>0</c:v>
                </c:pt>
                <c:pt idx="11">
                  <c:v>2550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4-4829-9335-610F0735F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bg-BG"/>
              <a:t>Разпределение по пера (Минимални стойности)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Калкулатор!$C$15</c:f>
              <c:strCache>
                <c:ptCount val="1"/>
                <c:pt idx="0">
                  <c:v>Мин (лв)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Калкулатор!$A$16:$A$27</c:f>
              <c:strCache>
                <c:ptCount val="12"/>
                <c:pt idx="0">
                  <c:v>Демонтаж</c:v>
                </c:pt>
                <c:pt idx="1">
                  <c:v>Ел. инсталация</c:v>
                </c:pt>
                <c:pt idx="2">
                  <c:v>ВиК</c:v>
                </c:pt>
                <c:pt idx="3">
                  <c:v>Замазки/Шпакловка</c:v>
                </c:pt>
                <c:pt idx="4">
                  <c:v>Настилки</c:v>
                </c:pt>
                <c:pt idx="5">
                  <c:v>Бани/Кухни (облицовка)</c:v>
                </c:pt>
                <c:pt idx="6">
                  <c:v>Боя/Финиш</c:v>
                </c:pt>
                <c:pt idx="7">
                  <c:v>Дограма/Врати</c:v>
                </c:pt>
                <c:pt idx="8">
                  <c:v>Мебели/Обзавеждане</c:v>
                </c:pt>
                <c:pt idx="9">
                  <c:v>Непредвидени</c:v>
                </c:pt>
                <c:pt idx="10">
                  <c:v>Отопление (радиатори)</c:v>
                </c:pt>
                <c:pt idx="11">
                  <c:v>Управление на проекта</c:v>
                </c:pt>
              </c:strCache>
            </c:strRef>
          </c:cat>
          <c:val>
            <c:numRef>
              <c:f>Калкулатор!$C$16:$C$27</c:f>
              <c:numCache>
                <c:formatCode>_-* #,##0.00\ [$лв.-402]_-;\-* #,##0.00\ [$лв.-402]_-;_-* "-"??\ [$лв.-402]_-;_-@_-</c:formatCode>
                <c:ptCount val="12"/>
                <c:pt idx="0">
                  <c:v>900</c:v>
                </c:pt>
                <c:pt idx="1">
                  <c:v>900</c:v>
                </c:pt>
                <c:pt idx="2">
                  <c:v>540</c:v>
                </c:pt>
                <c:pt idx="3">
                  <c:v>1800</c:v>
                </c:pt>
                <c:pt idx="4">
                  <c:v>900</c:v>
                </c:pt>
                <c:pt idx="5">
                  <c:v>8100</c:v>
                </c:pt>
                <c:pt idx="6">
                  <c:v>900</c:v>
                </c:pt>
                <c:pt idx="7">
                  <c:v>1800</c:v>
                </c:pt>
                <c:pt idx="8">
                  <c:v>2160</c:v>
                </c:pt>
                <c:pt idx="9">
                  <c:v>1800</c:v>
                </c:pt>
                <c:pt idx="10">
                  <c:v>0</c:v>
                </c:pt>
                <c:pt idx="11">
                  <c:v>2550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B-4C9E-8874-2C14B3179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_-* #,##0.00\ [$лв.-402]_-;\-* #,##0.00\ [$лв.-402]_-;_-* &quot;-&quot;??\ [$лв.-402]_-;_-@_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0</xdr:row>
      <xdr:rowOff>0</xdr:rowOff>
    </xdr:from>
    <xdr:ext cx="504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19050</xdr:colOff>
      <xdr:row>17</xdr:row>
      <xdr:rowOff>104775</xdr:rowOff>
    </xdr:from>
    <xdr:ext cx="504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workbookViewId="0">
      <selection activeCell="N2" sqref="N2"/>
    </sheetView>
  </sheetViews>
  <sheetFormatPr defaultRowHeight="15" x14ac:dyDescent="0.25"/>
  <cols>
    <col min="1" max="13" width="16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45</v>
      </c>
      <c r="O1" t="s">
        <v>13</v>
      </c>
    </row>
    <row r="2" spans="1:15" x14ac:dyDescent="0.25">
      <c r="A2" t="s">
        <v>14</v>
      </c>
      <c r="B2">
        <v>120</v>
      </c>
      <c r="C2">
        <v>220</v>
      </c>
      <c r="D2">
        <v>5</v>
      </c>
      <c r="E2">
        <v>5</v>
      </c>
      <c r="F2">
        <v>3</v>
      </c>
      <c r="G2">
        <v>10</v>
      </c>
      <c r="H2">
        <v>5</v>
      </c>
      <c r="I2">
        <v>45</v>
      </c>
      <c r="J2">
        <v>5</v>
      </c>
      <c r="K2">
        <v>10</v>
      </c>
      <c r="L2">
        <v>12</v>
      </c>
      <c r="M2">
        <v>10</v>
      </c>
      <c r="N2">
        <v>0</v>
      </c>
      <c r="O2">
        <v>10</v>
      </c>
    </row>
    <row r="3" spans="1:15" x14ac:dyDescent="0.25">
      <c r="A3" t="s">
        <v>15</v>
      </c>
      <c r="B3">
        <v>350</v>
      </c>
      <c r="C3">
        <v>600</v>
      </c>
      <c r="D3">
        <v>8</v>
      </c>
      <c r="E3">
        <v>8</v>
      </c>
      <c r="F3">
        <v>6</v>
      </c>
      <c r="G3">
        <v>12</v>
      </c>
      <c r="H3">
        <v>12</v>
      </c>
      <c r="I3">
        <v>20</v>
      </c>
      <c r="J3">
        <v>8</v>
      </c>
      <c r="K3">
        <v>10</v>
      </c>
      <c r="L3">
        <v>6</v>
      </c>
      <c r="M3">
        <v>10</v>
      </c>
      <c r="N3">
        <v>4</v>
      </c>
      <c r="O3">
        <v>10</v>
      </c>
    </row>
    <row r="4" spans="1:15" x14ac:dyDescent="0.25">
      <c r="A4" t="s">
        <v>16</v>
      </c>
      <c r="B4">
        <v>700</v>
      </c>
      <c r="C4">
        <v>1200</v>
      </c>
      <c r="D4">
        <v>10</v>
      </c>
      <c r="E4">
        <v>12</v>
      </c>
      <c r="F4">
        <v>10</v>
      </c>
      <c r="G4">
        <v>15</v>
      </c>
      <c r="H4">
        <v>15</v>
      </c>
      <c r="I4">
        <v>10</v>
      </c>
      <c r="J4">
        <v>10</v>
      </c>
      <c r="K4">
        <v>8</v>
      </c>
      <c r="L4">
        <v>10</v>
      </c>
      <c r="M4">
        <v>10</v>
      </c>
      <c r="N4">
        <v>6</v>
      </c>
      <c r="O4">
        <v>8</v>
      </c>
    </row>
    <row r="5" spans="1:15" x14ac:dyDescent="0.25">
      <c r="A5" t="s">
        <v>17</v>
      </c>
      <c r="B5">
        <v>1300</v>
      </c>
      <c r="C5">
        <v>2000</v>
      </c>
      <c r="D5">
        <v>10</v>
      </c>
      <c r="E5">
        <v>15</v>
      </c>
      <c r="F5">
        <v>12</v>
      </c>
      <c r="G5">
        <v>12</v>
      </c>
      <c r="H5">
        <v>12</v>
      </c>
      <c r="I5">
        <v>10</v>
      </c>
      <c r="J5">
        <v>12</v>
      </c>
      <c r="K5">
        <v>12</v>
      </c>
      <c r="L5">
        <v>5</v>
      </c>
      <c r="M5">
        <v>10</v>
      </c>
      <c r="N5">
        <v>8</v>
      </c>
      <c r="O5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abSelected="1" workbookViewId="0">
      <selection activeCell="B2" sqref="B2"/>
    </sheetView>
  </sheetViews>
  <sheetFormatPr defaultRowHeight="15" x14ac:dyDescent="0.25"/>
  <cols>
    <col min="1" max="1" width="36" style="3" customWidth="1"/>
    <col min="2" max="2" width="24.140625" style="3" customWidth="1"/>
    <col min="3" max="4" width="18" style="3" customWidth="1"/>
    <col min="5" max="16384" width="9.140625" style="3"/>
  </cols>
  <sheetData>
    <row r="1" spans="1:4" ht="15.75" x14ac:dyDescent="0.25">
      <c r="A1" s="15" t="s">
        <v>18</v>
      </c>
      <c r="B1" s="16">
        <v>150</v>
      </c>
    </row>
    <row r="2" spans="1:4" ht="15.75" x14ac:dyDescent="0.25">
      <c r="A2" s="15" t="s">
        <v>19</v>
      </c>
      <c r="B2" s="16" t="s">
        <v>14</v>
      </c>
    </row>
    <row r="3" spans="1:4" x14ac:dyDescent="0.25">
      <c r="A3" s="4"/>
      <c r="B3" s="5"/>
    </row>
    <row r="4" spans="1:4" x14ac:dyDescent="0.25">
      <c r="A4" s="4"/>
      <c r="B4" s="5"/>
    </row>
    <row r="6" spans="1:4" ht="18.75" x14ac:dyDescent="0.3">
      <c r="A6" s="6" t="s">
        <v>20</v>
      </c>
      <c r="B6" s="6"/>
      <c r="C6" s="6"/>
    </row>
    <row r="7" spans="1:4" x14ac:dyDescent="0.25">
      <c r="A7" s="1" t="s">
        <v>21</v>
      </c>
      <c r="B7" s="1" t="s">
        <v>22</v>
      </c>
      <c r="C7" s="1" t="s">
        <v>23</v>
      </c>
    </row>
    <row r="8" spans="1:4" x14ac:dyDescent="0.25">
      <c r="A8" s="2" t="s">
        <v>24</v>
      </c>
      <c r="B8" s="13">
        <f>B1</f>
        <v>150</v>
      </c>
      <c r="C8" s="14"/>
    </row>
    <row r="9" spans="1:4" x14ac:dyDescent="0.25">
      <c r="A9" s="2" t="s">
        <v>42</v>
      </c>
      <c r="B9" s="10">
        <f>INDEX(Data!$B$2:$B$5,MATCH($B$2,Data!$A$2:$A$5,0))</f>
        <v>120</v>
      </c>
      <c r="C9" s="11">
        <f>INDEX(Data!$C$2:$C$5,MATCH($B$2,Data!$A$2:$A$5,0))</f>
        <v>220</v>
      </c>
    </row>
    <row r="10" spans="1:4" x14ac:dyDescent="0.25">
      <c r="A10" s="2" t="s">
        <v>43</v>
      </c>
      <c r="B10" s="12">
        <f>B8*B9</f>
        <v>18000</v>
      </c>
      <c r="C10" s="12">
        <f>B8*C9</f>
        <v>33000</v>
      </c>
    </row>
    <row r="11" spans="1:4" x14ac:dyDescent="0.25">
      <c r="A11" s="5"/>
      <c r="B11" s="5"/>
      <c r="C11" s="5"/>
    </row>
    <row r="12" spans="1:4" x14ac:dyDescent="0.25">
      <c r="A12" s="5"/>
      <c r="B12" s="5"/>
      <c r="C12" s="5"/>
    </row>
    <row r="14" spans="1:4" ht="18.75" x14ac:dyDescent="0.3">
      <c r="A14" s="7" t="s">
        <v>25</v>
      </c>
      <c r="B14" s="7"/>
      <c r="C14" s="7"/>
      <c r="D14" s="7"/>
    </row>
    <row r="15" spans="1:4" ht="15.75" x14ac:dyDescent="0.25">
      <c r="A15" s="8" t="s">
        <v>26</v>
      </c>
      <c r="B15" s="8" t="s">
        <v>27</v>
      </c>
      <c r="C15" s="8" t="s">
        <v>28</v>
      </c>
      <c r="D15" s="8" t="s">
        <v>29</v>
      </c>
    </row>
    <row r="16" spans="1:4" x14ac:dyDescent="0.25">
      <c r="A16" s="2" t="s">
        <v>30</v>
      </c>
      <c r="B16" s="2">
        <f>INDEX(Data!$D$2:$D$5,MATCH($B$2,Data!$A$2:$A$5,0))</f>
        <v>5</v>
      </c>
      <c r="C16" s="10">
        <f>B$10*($B$16/100)</f>
        <v>900</v>
      </c>
      <c r="D16" s="11">
        <f>C$10*($B$16/100)</f>
        <v>1650</v>
      </c>
    </row>
    <row r="17" spans="1:4" x14ac:dyDescent="0.25">
      <c r="A17" s="2" t="s">
        <v>31</v>
      </c>
      <c r="B17" s="2">
        <f>INDEX(Data!$E$2:$E$5,MATCH($B$2,Data!$A$2:$A$5,0))</f>
        <v>5</v>
      </c>
      <c r="C17" s="10">
        <f>B$10*($B$17/100)</f>
        <v>900</v>
      </c>
      <c r="D17" s="11">
        <f>C$10*($B$17/100)</f>
        <v>1650</v>
      </c>
    </row>
    <row r="18" spans="1:4" x14ac:dyDescent="0.25">
      <c r="A18" s="2" t="s">
        <v>32</v>
      </c>
      <c r="B18" s="2">
        <f>INDEX(Data!$F$2:$F$5,MATCH($B$2,Data!$A$2:$A$5,0))</f>
        <v>3</v>
      </c>
      <c r="C18" s="10">
        <f>B$10*($B$18/100)</f>
        <v>540</v>
      </c>
      <c r="D18" s="11">
        <f>C$10*($B$18/100)</f>
        <v>990</v>
      </c>
    </row>
    <row r="19" spans="1:4" x14ac:dyDescent="0.25">
      <c r="A19" s="2" t="s">
        <v>33</v>
      </c>
      <c r="B19" s="2">
        <f>INDEX(Data!$G$2:$G$5,MATCH($B$2,Data!$A$2:$A$5,0))</f>
        <v>10</v>
      </c>
      <c r="C19" s="10">
        <f>B$10*($B$19/100)</f>
        <v>1800</v>
      </c>
      <c r="D19" s="11">
        <f>C$10*($B$19/100)</f>
        <v>3300</v>
      </c>
    </row>
    <row r="20" spans="1:4" x14ac:dyDescent="0.25">
      <c r="A20" s="2" t="s">
        <v>34</v>
      </c>
      <c r="B20" s="2">
        <f>INDEX(Data!$H$2:$H$5,MATCH($B$2,Data!$A$2:$A$5,0))</f>
        <v>5</v>
      </c>
      <c r="C20" s="10">
        <f>B$10*($B$20/100)</f>
        <v>900</v>
      </c>
      <c r="D20" s="11">
        <f>C$10*($B$20/100)</f>
        <v>1650</v>
      </c>
    </row>
    <row r="21" spans="1:4" x14ac:dyDescent="0.25">
      <c r="A21" s="2" t="s">
        <v>35</v>
      </c>
      <c r="B21" s="2">
        <f>INDEX(Data!$I$2:$I$5,MATCH($B$2,Data!$A$2:$A$5,0))</f>
        <v>45</v>
      </c>
      <c r="C21" s="10">
        <f>B$10*($B$21/100)</f>
        <v>8100</v>
      </c>
      <c r="D21" s="11">
        <f>C$10*($B$21/100)</f>
        <v>14850</v>
      </c>
    </row>
    <row r="22" spans="1:4" x14ac:dyDescent="0.25">
      <c r="A22" s="2" t="s">
        <v>36</v>
      </c>
      <c r="B22" s="2">
        <f>INDEX(Data!$J$2:$J$5,MATCH($B$2,Data!$A$2:$A$5,0))</f>
        <v>5</v>
      </c>
      <c r="C22" s="10">
        <f>B$10*($B$22/100)</f>
        <v>900</v>
      </c>
      <c r="D22" s="11">
        <f>C$10*($B$22/100)</f>
        <v>1650</v>
      </c>
    </row>
    <row r="23" spans="1:4" x14ac:dyDescent="0.25">
      <c r="A23" s="2" t="s">
        <v>37</v>
      </c>
      <c r="B23" s="2">
        <f>INDEX(Data!$K$2:$K$5,MATCH($B$2,Data!$A$2:$A$5,0))</f>
        <v>10</v>
      </c>
      <c r="C23" s="10">
        <f>B$10*($B$23/100)</f>
        <v>1800</v>
      </c>
      <c r="D23" s="11">
        <f>C$10*($B$23/100)</f>
        <v>3300</v>
      </c>
    </row>
    <row r="24" spans="1:4" x14ac:dyDescent="0.25">
      <c r="A24" s="2" t="s">
        <v>38</v>
      </c>
      <c r="B24" s="2">
        <f>INDEX(Data!$L$2:$L$5,MATCH($B$2,Data!$A$2:$A$5,0))</f>
        <v>12</v>
      </c>
      <c r="C24" s="10">
        <f>B$10*($B$24/100)</f>
        <v>2160</v>
      </c>
      <c r="D24" s="11">
        <f>C$10*($B$24/100)</f>
        <v>3960</v>
      </c>
    </row>
    <row r="25" spans="1:4" x14ac:dyDescent="0.25">
      <c r="A25" s="2" t="s">
        <v>39</v>
      </c>
      <c r="B25" s="2">
        <f>INDEX(Data!$M$2:$M$5,MATCH($B$2,Data!$A$2:$A$5,0))</f>
        <v>10</v>
      </c>
      <c r="C25" s="10">
        <f>B$10*($B$25/100)</f>
        <v>1800</v>
      </c>
      <c r="D25" s="11">
        <f>C$10*($B$25/100)</f>
        <v>3300</v>
      </c>
    </row>
    <row r="26" spans="1:4" x14ac:dyDescent="0.25">
      <c r="A26" s="2" t="s">
        <v>44</v>
      </c>
      <c r="B26" s="2">
        <f>INDEX(Data!$N$2:$N$5,MATCH($B$2,Data!$A$2:$A$5,0))</f>
        <v>0</v>
      </c>
      <c r="C26" s="10">
        <f>B$10*($B$26/100)</f>
        <v>0</v>
      </c>
      <c r="D26" s="11">
        <f>C$10*($B$26/100)</f>
        <v>0</v>
      </c>
    </row>
    <row r="27" spans="1:4" x14ac:dyDescent="0.25">
      <c r="A27" s="2" t="s">
        <v>40</v>
      </c>
      <c r="B27" s="2">
        <f>INDEX(Data!$O$2:$O$5,MATCH($B$2,Data!$A$2:$A$5,0))</f>
        <v>10</v>
      </c>
      <c r="C27" s="10">
        <f>(B$10*($B$27/100)+C$10*($B$27/100))/2</f>
        <v>2550</v>
      </c>
      <c r="D27" s="11">
        <f>C27</f>
        <v>2550</v>
      </c>
    </row>
    <row r="28" spans="1:4" x14ac:dyDescent="0.25">
      <c r="A28" s="9" t="s">
        <v>41</v>
      </c>
      <c r="B28" s="9"/>
      <c r="C28" s="12">
        <f>SUM(C16:C27)</f>
        <v>22350</v>
      </c>
      <c r="D28" s="12">
        <f>SUM(D16:D27)</f>
        <v>38850</v>
      </c>
    </row>
  </sheetData>
  <mergeCells count="3">
    <mergeCell ref="A14:D14"/>
    <mergeCell ref="A6:C6"/>
    <mergeCell ref="B8:C8"/>
  </mergeCells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Data!$A$2:$A$5</xm:f>
          </x14:formula1>
          <xm:sqref>B2:B4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Data</vt:lpstr>
      <vt:lpstr>Калкулатор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Tsvetan Dobrev</cp:lastModifiedBy>
  <dcterms:created xsi:type="dcterms:W3CDTF">2025-10-11T17:05:34Z</dcterms:created>
  <dcterms:modified xsi:type="dcterms:W3CDTF">2025-10-11T18:32:00Z</dcterms:modified>
</cp:coreProperties>
</file>